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afael_noguchi\Desktop\003_RELATORIOS_ESH\003_RELATORIOS\"/>
    </mc:Choice>
  </mc:AlternateContent>
  <xr:revisionPtr revIDLastSave="0" documentId="13_ncr:1_{24DCC034-1A64-4344-B4B6-B877952F6DA4}" xr6:coauthVersionLast="47" xr6:coauthVersionMax="47" xr10:uidLastSave="{00000000-0000-0000-0000-000000000000}"/>
  <workbookProtection workbookAlgorithmName="SHA-512" workbookHashValue="3BzHpfaaJHKbSt0xEtizrGkB/PrXQXkfc6Q/LIHxOObCDNI05dsd1KQ5WNfb0DKmN/ju4gFmfbMMcDWrBGXRvA==" workbookSaltValue="tur9YVOax6wvjvyn8MddmA==" workbookSpinCount="100000" lockStructure="1"/>
  <bookViews>
    <workbookView xWindow="-120" yWindow="-120" windowWidth="20730" windowHeight="11160" firstSheet="1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<sst xmlns="http://schemas.openxmlformats.org/spreadsheetml/2006/main" count="63" uniqueCount="56">
  <si>
    <t>Versão</t>
  </si>
  <si>
    <t xml:space="preserve">Controle das alterações no Formulário D (certificado de produção e importação eficiente de biocombustíveis - versão 2) </t>
  </si>
  <si>
    <t>Data de publicação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</si>
  <si>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</si>
  <si>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</si>
  <si>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</si>
  <si>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Inclusão da rota E1G2G na listagem de Rotas</t>
  </si>
  <si>
    <t>CERTIFICADO DE PRODUÇÃO E IMPORTAÇÃO EFICIENTE DE BIOCOMBUSTÍVEIS</t>
  </si>
  <si>
    <t>Aprovado em</t>
  </si>
  <si>
    <t>SIGLA DA FIRMA INSPETORA.N° DA FIRMA INSPETORA NA ANP.N° SEQUENCIAL.MES.ANO</t>
  </si>
  <si>
    <t>Válido até</t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</si>
  <si>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</si>
  <si>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</si>
  <si>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t>Biocombustivel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</si>
  <si>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</si>
  <si>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</si>
  <si>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Rotas</t>
  </si>
  <si>
    <t>Biocombustível:</t>
  </si>
  <si>
    <t>Etanol Hidratado</t>
  </si>
  <si>
    <t>Rota:</t>
  </si>
  <si>
    <t>E1GC</t>
  </si>
  <si>
    <t>Volume elegível (%):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</si>
  <si>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</si>
  <si>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PCI (MJ/kg):</t>
  </si>
  <si>
    <t>Etanol Anidro</t>
  </si>
  <si>
    <t>E2G</t>
  </si>
  <si>
    <t>Unidade Produtora</t>
  </si>
  <si>
    <t>Biodiesel</t>
  </si>
  <si>
    <t>E1G Flex</t>
  </si>
  <si>
    <t>Identificação:</t>
  </si>
  <si>
    <t>ENERGÉTICA SANTA HELENA S/A</t>
  </si>
  <si>
    <t>Bioquerosene</t>
  </si>
  <si>
    <t>E1GM</t>
  </si>
  <si>
    <t>Endereço:</t>
  </si>
  <si>
    <t>Rodovia MS, Km 25, s/n - Fazenda Santa Helena. 
Nova Andradina-MS. Brasil</t>
  </si>
  <si>
    <t>Gasolina alternativa</t>
  </si>
  <si>
    <t>E1GMI</t>
  </si>
  <si>
    <t>Diesel alternativo</t>
  </si>
  <si>
    <t>Firma Inspetora</t>
  </si>
  <si>
    <t>Emissor Primário</t>
  </si>
  <si>
    <t>Biometano</t>
  </si>
  <si>
    <t>CombAlterHEFA</t>
  </si>
  <si>
    <t>Razão Social:</t>
  </si>
  <si>
    <t>CNPJ:</t>
  </si>
  <si>
    <t>37.216.363/0002-50</t>
  </si>
  <si>
    <t>E1G2G</t>
  </si>
  <si>
    <t>Identificação do Representante Legal:</t>
  </si>
  <si>
    <t>Identificação do Auditor Líder:</t>
  </si>
  <si>
    <t>Fabian Perez Gonçalves</t>
  </si>
  <si>
    <t>Marina Steck Martins Cruz</t>
  </si>
  <si>
    <t>Assinatura do Representante Legal:</t>
  </si>
  <si>
    <t>Assinatura do Auditor Líder:</t>
  </si>
  <si>
    <t>* FATOR PARA EMISSÃO DE CBIO = (NOTA DE EFICIÊNCIA ENERGÉTICO-AMBIENTAL) x (Volume elegível) x (Massa específica) x (PCI)</t>
  </si>
  <si>
    <t>Formulário D: certificado de produção e importação eficiente de biocombustíveis - versão 4 (nov/2020)</t>
  </si>
  <si>
    <t>SGS DO BRASIL LTDA</t>
  </si>
  <si>
    <t>33.182.809/0083-87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</si>
</sst>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1463040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755950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"/>
  <sheetViews>
    <sheetView showGridLines="0" topLeftCell="A5" workbookViewId="0">
      <selection activeCell="D9" sqref="D9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0</v>
      </c>
      <c r="C3" s="39" t="s">
        <v>1</v>
      </c>
      <c r="D3" s="39" t="s">
        <v>2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3</v>
      </c>
      <c r="D5" s="42">
        <v>43581</v>
      </c>
    </row>
    <row r="6" spans="2:4" x14ac:dyDescent="0.25">
      <c r="B6" s="31">
        <v>2</v>
      </c>
      <c r="C6" s="43" t="s">
        <v>4</v>
      </c>
      <c r="D6" s="42">
        <v>43717</v>
      </c>
    </row>
    <row r="7" spans="2:4" x14ac:dyDescent="0.25">
      <c r="B7" s="31">
        <v>3</v>
      </c>
      <c r="C7" s="43" t="s">
        <v>5</v>
      </c>
      <c r="D7" s="42">
        <v>43865</v>
      </c>
    </row>
    <row r="8" spans="2:4" x14ac:dyDescent="0.25">
      <c r="B8" s="31">
        <v>4</v>
      </c>
      <c r="C8" s="43" t="s">
        <v>6</v>
      </c>
      <c r="D8" s="42">
        <v>44153</v>
      </c>
    </row>
  </sheetData>
  <sheetProtection algorithmName="SHA-512" hashValue="PQXLef1tcgKwPaw7yNvwTF/iShmCHGYKgQVrYKqL8sbSu6d0PjEc3OsE6AtHkDI5NY5YXfv2c5Wt1DXFBym1mw==" saltValue="XqLWnRgxlAcZyr55zfxo6g==" spinCount="100000"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B15" sqref="B15:C15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5"/>
      <c r="B1" s="72" t="s">
        <v>7</v>
      </c>
      <c r="C1" s="73"/>
      <c r="D1" s="74"/>
      <c r="E1" s="12" t="s">
        <v>8</v>
      </c>
      <c r="F1" s="20"/>
    </row>
    <row r="2" spans="1:11" ht="35.1" customHeight="1" thickBot="1" x14ac:dyDescent="0.3">
      <c r="A2" s="66"/>
      <c r="B2" s="75" t="s">
        <v>9</v>
      </c>
      <c r="C2" s="76"/>
      <c r="D2" s="77"/>
      <c r="E2" s="11" t="s">
        <v>10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x14ac:dyDescent="0.25">
      <c r="A4" s="72" t="s">
        <v>11</v>
      </c>
      <c r="B4" s="74"/>
      <c r="C4" s="28">
        <v>57.11</v>
      </c>
      <c r="D4" s="78" t="s">
        <v>12</v>
      </c>
      <c r="E4" s="79"/>
      <c r="F4" s="38">
        <f>IFERROR((C4*(F6/100)*D7*B7)/1000000,"")</f>
        <v>1.1723718924947801E-3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45" t="s">
        <v>13</v>
      </c>
      <c r="I5" s="46" t="s">
        <v>14</v>
      </c>
      <c r="J5" s="47" t="s">
        <v>15</v>
      </c>
      <c r="K5" s="48" t="s">
        <v>16</v>
      </c>
    </row>
    <row r="6" spans="1:11" ht="30" customHeight="1" x14ac:dyDescent="0.25">
      <c r="A6" s="29" t="s">
        <v>17</v>
      </c>
      <c r="B6" s="26" t="s">
        <v>18</v>
      </c>
      <c r="C6" s="30" t="s">
        <v>19</v>
      </c>
      <c r="D6" s="27" t="s">
        <v>20</v>
      </c>
      <c r="E6" s="83" t="s">
        <v>21</v>
      </c>
      <c r="F6" s="85">
        <v>96.19</v>
      </c>
      <c r="H6" s="45"/>
      <c r="I6" s="46"/>
      <c r="J6" s="47"/>
      <c r="K6" s="48"/>
    </row>
    <row r="7" spans="1:11" ht="30" customHeight="1" x14ac:dyDescent="0.25">
      <c r="A7" s="29" t="s">
        <v>22</v>
      </c>
      <c r="B7" s="32">
        <f>IF(B6&lt;&gt;"",VLOOKUP($B$6,$H$7:$J$13,2,FALSE),"")</f>
        <v>0.80900000000000005</v>
      </c>
      <c r="C7" s="30" t="s">
        <v>23</v>
      </c>
      <c r="D7" s="31">
        <f>IF(B6&lt;&gt;"",VLOOKUP(B6,$H$7:$J$13,3,FALSE),"")</f>
        <v>26.38</v>
      </c>
      <c r="E7" s="84"/>
      <c r="F7" s="85"/>
      <c r="H7" s="33" t="s">
        <v>24</v>
      </c>
      <c r="I7" s="34">
        <v>0.79100000000000004</v>
      </c>
      <c r="J7" s="35">
        <v>28.26</v>
      </c>
      <c r="K7" s="36" t="s">
        <v>20</v>
      </c>
    </row>
    <row r="8" spans="1:11" x14ac:dyDescent="0.25">
      <c r="A8" s="13"/>
      <c r="B8" s="14"/>
      <c r="C8" s="15"/>
      <c r="D8" s="14"/>
      <c r="E8" s="14"/>
      <c r="F8" s="16"/>
      <c r="H8" s="33" t="s">
        <v>18</v>
      </c>
      <c r="I8" s="34">
        <v>0.80900000000000005</v>
      </c>
      <c r="J8" s="35">
        <v>26.38</v>
      </c>
      <c r="K8" s="36" t="s">
        <v>25</v>
      </c>
    </row>
    <row r="9" spans="1:11" x14ac:dyDescent="0.25">
      <c r="A9" s="80" t="s">
        <v>26</v>
      </c>
      <c r="B9" s="81"/>
      <c r="C9" s="81"/>
      <c r="D9" s="81"/>
      <c r="E9" s="81"/>
      <c r="F9" s="82"/>
      <c r="H9" s="33" t="s">
        <v>27</v>
      </c>
      <c r="I9" s="34">
        <v>0.88</v>
      </c>
      <c r="J9" s="35">
        <v>37.68</v>
      </c>
      <c r="K9" s="36" t="s">
        <v>28</v>
      </c>
    </row>
    <row r="10" spans="1:11" ht="30" customHeight="1" x14ac:dyDescent="0.25">
      <c r="A10" s="8" t="s">
        <v>29</v>
      </c>
      <c r="B10" s="86" t="s">
        <v>30</v>
      </c>
      <c r="C10" s="87"/>
      <c r="D10" s="87"/>
      <c r="E10" s="87"/>
      <c r="F10" s="88"/>
      <c r="H10" s="33" t="s">
        <v>31</v>
      </c>
      <c r="I10" s="34">
        <v>0.73499999999999999</v>
      </c>
      <c r="J10" s="35">
        <v>43.54</v>
      </c>
      <c r="K10" s="36" t="s">
        <v>32</v>
      </c>
    </row>
    <row r="11" spans="1:11" ht="27.75" customHeight="1" x14ac:dyDescent="0.25">
      <c r="A11" s="8" t="s">
        <v>33</v>
      </c>
      <c r="B11" s="89" t="s">
        <v>34</v>
      </c>
      <c r="C11" s="87"/>
      <c r="D11" s="87"/>
      <c r="E11" s="87"/>
      <c r="F11" s="88"/>
      <c r="H11" s="33" t="s">
        <v>35</v>
      </c>
      <c r="I11" s="34">
        <v>0.69</v>
      </c>
      <c r="J11" s="35">
        <v>44.94</v>
      </c>
      <c r="K11" s="36" t="s">
        <v>36</v>
      </c>
    </row>
    <row r="12" spans="1:11" x14ac:dyDescent="0.25">
      <c r="A12" s="13"/>
      <c r="B12" s="14"/>
      <c r="C12" s="15"/>
      <c r="D12" s="14"/>
      <c r="E12" s="14"/>
      <c r="F12" s="16"/>
      <c r="H12" s="33" t="s">
        <v>37</v>
      </c>
      <c r="I12" s="34">
        <v>0.78200000000000003</v>
      </c>
      <c r="J12" s="35">
        <v>43.98</v>
      </c>
      <c r="K12" s="36" t="s">
        <v>27</v>
      </c>
    </row>
    <row r="13" spans="1:11" ht="30" customHeight="1" x14ac:dyDescent="0.25">
      <c r="A13" s="67" t="s">
        <v>38</v>
      </c>
      <c r="B13" s="68"/>
      <c r="C13" s="68"/>
      <c r="D13" s="69" t="s">
        <v>39</v>
      </c>
      <c r="E13" s="70"/>
      <c r="F13" s="71"/>
      <c r="H13" s="33" t="s">
        <v>40</v>
      </c>
      <c r="I13" s="34">
        <v>7.6000000000000004E-4</v>
      </c>
      <c r="J13" s="35">
        <v>48.25</v>
      </c>
      <c r="K13" s="36" t="s">
        <v>41</v>
      </c>
    </row>
    <row r="14" spans="1:11" ht="30" customHeight="1" x14ac:dyDescent="0.25">
      <c r="A14" s="8" t="s">
        <v>42</v>
      </c>
      <c r="B14" s="49" t="s">
        <v>54</v>
      </c>
      <c r="C14" s="50"/>
      <c r="D14" s="1" t="s">
        <v>42</v>
      </c>
      <c r="E14" s="49" t="s">
        <v>30</v>
      </c>
      <c r="F14" s="50"/>
      <c r="K14" s="36" t="s">
        <v>40</v>
      </c>
    </row>
    <row r="15" spans="1:11" ht="30" customHeight="1" x14ac:dyDescent="0.25">
      <c r="A15" s="8" t="s">
        <v>43</v>
      </c>
      <c r="B15" s="49" t="s">
        <v>55</v>
      </c>
      <c r="C15" s="50">
        <v>206469660119</v>
      </c>
      <c r="D15" s="1" t="s">
        <v>43</v>
      </c>
      <c r="E15" s="49" t="s">
        <v>44</v>
      </c>
      <c r="F15" s="50"/>
      <c r="K15" s="36" t="s">
        <v>45</v>
      </c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4" t="s">
        <v>46</v>
      </c>
      <c r="B17" s="59"/>
      <c r="C17" s="59"/>
      <c r="D17" s="59" t="s">
        <v>47</v>
      </c>
      <c r="E17" s="59"/>
      <c r="F17" s="60"/>
      <c r="I17" s="37"/>
    </row>
    <row r="18" spans="1:9" ht="30" customHeight="1" x14ac:dyDescent="0.25">
      <c r="A18" s="56" t="s">
        <v>48</v>
      </c>
      <c r="B18" s="57"/>
      <c r="C18" s="58"/>
      <c r="D18" s="56" t="s">
        <v>49</v>
      </c>
      <c r="E18" s="57"/>
      <c r="F18" s="58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1" t="s">
        <v>50</v>
      </c>
      <c r="B20" s="62"/>
      <c r="C20" s="62"/>
      <c r="D20" s="62" t="s">
        <v>51</v>
      </c>
      <c r="E20" s="62"/>
      <c r="F20" s="63"/>
    </row>
    <row r="21" spans="1:9" ht="30" customHeight="1" thickBot="1" x14ac:dyDescent="0.3">
      <c r="A21" s="51"/>
      <c r="B21" s="52"/>
      <c r="C21" s="53"/>
      <c r="D21" s="54"/>
      <c r="E21" s="52"/>
      <c r="F21" s="55"/>
    </row>
    <row r="22" spans="1:9" x14ac:dyDescent="0.25">
      <c r="A22" s="44" t="s">
        <v>52</v>
      </c>
      <c r="B22" s="44"/>
      <c r="C22" s="44"/>
      <c r="D22" s="44"/>
      <c r="E22" s="44"/>
      <c r="F22" s="44"/>
    </row>
    <row r="23" spans="1:9" x14ac:dyDescent="0.25">
      <c r="A23" s="44" t="s">
        <v>53</v>
      </c>
      <c r="B23" s="44"/>
      <c r="C23" s="44"/>
      <c r="D23" s="44"/>
      <c r="E23" s="44"/>
      <c r="F23" s="44"/>
    </row>
  </sheetData>
  <sheetProtection algorithmName="SHA-512" hashValue="6qGt76oTFL6E477WPDSUXJ9cWUCyQd5qmXtsSqv2IlYJuA0a5QCtNIiStKS6p9FJ81MPKg26SCXFiPf0Azzhsg==" saltValue="6WdtZTL8+EGplXobnDEOFQ==" spinCount="100000"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$K$7:$K$15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F4322550891D4DB8C063D9263A4981" ma:contentTypeVersion="9" ma:contentTypeDescription="Crie um novo documento." ma:contentTypeScope="" ma:versionID="421ed89d45c263d48b4543ba6ee2d304">
  <xsd:schema xmlns:xsd="http://www.w3.org/2001/XMLSchema" xmlns:xs="http://www.w3.org/2001/XMLSchema" xmlns:p="http://schemas.microsoft.com/office/2006/metadata/properties" xmlns:ns2="789e5e0e-e7c9-4017-a772-b14a4cac8a2a" xmlns:ns3="0a7d7b62-af68-4102-baaa-75fe723a79aa" xmlns:ns4="cb340030-de68-4d38-9aa6-194c5b685000" targetNamespace="http://schemas.microsoft.com/office/2006/metadata/properties" ma:root="true" ma:fieldsID="c72a5c0e32405b432c2645a1d5ac10d9" ns2:_="" ns3:_="" ns4:_="">
    <xsd:import namespace="789e5e0e-e7c9-4017-a772-b14a4cac8a2a"/>
    <xsd:import namespace="0a7d7b62-af68-4102-baaa-75fe723a79aa"/>
    <xsd:import namespace="cb340030-de68-4d38-9aa6-194c5b6850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5e0e-e7c9-4017-a772-b14a4cac8a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d7b62-af68-4102-baaa-75fe723a79aa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40030-de68-4d38-9aa6-194c5b68500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9D70A-24D0-411A-BBBD-38C27204DE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B9CBF4-7E7A-49CF-B5B3-1CC6BEBD2197}"/>
</file>

<file path=customXml/itemProps3.xml><?xml version="1.0" encoding="utf-8"?>
<ds:datastoreItem xmlns:ds="http://schemas.openxmlformats.org/officeDocument/2006/customXml" ds:itemID="{9B2E02DC-38F4-431A-948A-A5E0DE9C85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Rafael Yukio Okamoto Noguchi</cp:lastModifiedBy>
  <cp:revision/>
  <dcterms:created xsi:type="dcterms:W3CDTF">2018-09-10T17:02:15Z</dcterms:created>
  <dcterms:modified xsi:type="dcterms:W3CDTF">2022-03-30T13:48:59Z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0x010100ABF4322550891D4DB8C063D9263A4981</vt:lpwstr>
  </property>
</Properties>
</file>